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600" windowHeight="6345" activeTab="0"/>
  </bookViews>
  <sheets>
    <sheet name="RESUMIDO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<sst xmlns="http://schemas.openxmlformats.org/spreadsheetml/2006/main" count="56" uniqueCount="54">
  <si>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DESCRITIVO RESUMIDO</t>
  </si>
  <si>
    <t>PREVISÃO</t>
  </si>
  <si>
    <t>VALOR PAGO</t>
  </si>
  <si>
    <t>TOTAL</t>
  </si>
  <si>
    <t>POSTO MÉDICO</t>
  </si>
  <si>
    <t>MINI GRÁFICA</t>
  </si>
  <si>
    <t>CRECHE/BERÇÁRIO</t>
  </si>
  <si>
    <t>CREDENCIAMENTO</t>
  </si>
  <si>
    <t>TENDAS / STANDS</t>
  </si>
  <si>
    <t>CONFRATERNIZAÇÃO/ATIV. CULTURAIS</t>
  </si>
  <si>
    <t>TRANSPORTE 1o. MAIO</t>
  </si>
  <si>
    <t>ENCONTRO INTERNACIONAL</t>
  </si>
  <si>
    <t>RESERVA TÉCNICA</t>
  </si>
  <si>
    <t>ÁGUA</t>
  </si>
  <si>
    <t xml:space="preserve">BOLSAS </t>
  </si>
  <si>
    <t>EQUIPE DE APOIO (segurança)</t>
  </si>
  <si>
    <t>ATO 1o. DE MAIO</t>
  </si>
  <si>
    <t>I CONGRESSO CSP-CONLUTAS</t>
  </si>
  <si>
    <t>ABRIL / 2012</t>
  </si>
  <si>
    <t>Valor Contribuição</t>
  </si>
  <si>
    <t>Total</t>
  </si>
  <si>
    <t xml:space="preserve">Saídas </t>
  </si>
  <si>
    <t>Despesas</t>
  </si>
  <si>
    <t>Valores</t>
  </si>
  <si>
    <t xml:space="preserve">Saldo Final </t>
  </si>
  <si>
    <t>ESTÂNCIA ÁRVORE DA VIDA + adm Evento</t>
  </si>
  <si>
    <t>SONORIZAÇÃO/FILMAGEM/TRANSMISSÃO/TRADUÇÃO</t>
  </si>
  <si>
    <t>SEMINÁRIO ORG. DE BASE</t>
  </si>
  <si>
    <t>DEV. TAXA</t>
  </si>
  <si>
    <t>MATERIAIS - GRÁFICA</t>
  </si>
  <si>
    <t>MATERIAS DE DIVULGAÇÃO</t>
  </si>
  <si>
    <t>FUNCIONÁRIA CONGRESSO</t>
  </si>
  <si>
    <t>PAGTO EMPRÉSTIMO ANDES</t>
  </si>
  <si>
    <t>PAGTO EMPRÉSTIMO PASSO FUNDO</t>
  </si>
  <si>
    <t>PAGTO EMPRÉSTIMO NOVA IGUAÇU</t>
  </si>
  <si>
    <t>Receitas</t>
  </si>
  <si>
    <t>Mês</t>
  </si>
  <si>
    <t>SUB TOTAL</t>
  </si>
  <si>
    <t>I CONGRESSO CSP CONLUTAS - 2012</t>
  </si>
  <si>
    <t>RESSARCIMENTO DANOS</t>
  </si>
  <si>
    <t>HOTEL SAN RAPHAEL - MTST</t>
  </si>
  <si>
    <t>ESTRUTURA CONGRESSO</t>
  </si>
  <si>
    <t>Depósitos efetuados c/c CSP Conlutas</t>
  </si>
  <si>
    <t>Seminário Organização de Base</t>
  </si>
  <si>
    <t>Depósitos efetuados c/c I Congresso</t>
  </si>
  <si>
    <t>Dívida SEPE/RJ</t>
  </si>
  <si>
    <t>Dívida MTL</t>
  </si>
  <si>
    <t>Dívida CSP Conlutas RJ</t>
  </si>
  <si>
    <t>Desp. Pagas c/c Central</t>
  </si>
  <si>
    <t>Desp. Pagas c/c I Congresso</t>
  </si>
  <si>
    <t>DEV. FDO RESERVA</t>
  </si>
  <si>
    <t>DEV. ANTECIPAÇÃO DE TAXAS</t>
  </si>
  <si>
    <t>Desp. Semestre anterior</t>
  </si>
  <si>
    <t>Anexo 03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</si>
</sst>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[$-416]mmm\-yy;@"/>
    <numFmt numFmtId="167" formatCode="&quot;R$&quot;\ 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166" fontId="40" fillId="0" borderId="0" xfId="0" applyNumberFormat="1" applyFon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4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6" fontId="3" fillId="0" borderId="12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6" fontId="4" fillId="0" borderId="12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6" fontId="3" fillId="0" borderId="17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0" xfId="53" applyNumberFormat="1" applyFont="1" applyFill="1" applyBorder="1" applyAlignment="1">
      <alignment horizontal="right" vertical="center"/>
    </xf>
    <xf numFmtId="166" fontId="3" fillId="0" borderId="20" xfId="0" applyNumberFormat="1" applyFont="1" applyBorder="1" applyAlignment="1">
      <alignment/>
    </xf>
    <xf numFmtId="164" fontId="3" fillId="0" borderId="15" xfId="0" applyNumberFormat="1" applyFont="1" applyBorder="1" applyAlignment="1">
      <alignment horizontal="right"/>
    </xf>
    <xf numFmtId="166" fontId="3" fillId="0" borderId="21" xfId="0" applyNumberFormat="1" applyFont="1" applyBorder="1" applyAlignment="1">
      <alignment/>
    </xf>
    <xf numFmtId="164" fontId="3" fillId="0" borderId="22" xfId="0" applyNumberFormat="1" applyFont="1" applyBorder="1" applyAlignment="1">
      <alignment horizontal="right"/>
    </xf>
    <xf numFmtId="166" fontId="3" fillId="0" borderId="23" xfId="0" applyNumberFormat="1" applyFont="1" applyBorder="1" applyAlignment="1">
      <alignment/>
    </xf>
    <xf numFmtId="164" fontId="3" fillId="0" borderId="24" xfId="0" applyNumberFormat="1" applyFont="1" applyBorder="1" applyAlignment="1">
      <alignment horizontal="right"/>
    </xf>
    <xf numFmtId="166" fontId="3" fillId="0" borderId="25" xfId="0" applyNumberFormat="1" applyFont="1" applyBorder="1" applyAlignment="1">
      <alignment/>
    </xf>
    <xf numFmtId="164" fontId="3" fillId="0" borderId="26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/>
    </xf>
    <xf numFmtId="166" fontId="4" fillId="0" borderId="27" xfId="0" applyNumberFormat="1" applyFont="1" applyBorder="1" applyAlignment="1">
      <alignment/>
    </xf>
    <xf numFmtId="164" fontId="4" fillId="0" borderId="28" xfId="0" applyNumberFormat="1" applyFont="1" applyBorder="1" applyAlignment="1">
      <alignment/>
    </xf>
    <xf numFmtId="164" fontId="3" fillId="0" borderId="29" xfId="0" applyNumberFormat="1" applyFont="1" applyBorder="1" applyAlignment="1">
      <alignment/>
    </xf>
    <xf numFmtId="164" fontId="3" fillId="0" borderId="30" xfId="0" applyNumberFormat="1" applyFont="1" applyBorder="1" applyAlignment="1">
      <alignment horizontal="center"/>
    </xf>
    <xf numFmtId="164" fontId="3" fillId="0" borderId="31" xfId="0" applyNumberFormat="1" applyFont="1" applyBorder="1" applyAlignment="1">
      <alignment horizontal="center"/>
    </xf>
    <xf numFmtId="166" fontId="41" fillId="0" borderId="32" xfId="0" applyNumberFormat="1" applyFont="1" applyBorder="1" applyAlignment="1">
      <alignment/>
    </xf>
    <xf numFmtId="164" fontId="42" fillId="0" borderId="0" xfId="0" applyNumberFormat="1" applyFont="1" applyAlignment="1">
      <alignment/>
    </xf>
    <xf numFmtId="164" fontId="41" fillId="0" borderId="0" xfId="0" applyNumberFormat="1" applyFont="1" applyAlignment="1">
      <alignment/>
    </xf>
    <xf numFmtId="166" fontId="41" fillId="0" borderId="0" xfId="0" applyNumberFormat="1" applyFont="1" applyAlignment="1">
      <alignment/>
    </xf>
    <xf numFmtId="166" fontId="42" fillId="0" borderId="32" xfId="0" applyNumberFormat="1" applyFont="1" applyBorder="1" applyAlignment="1">
      <alignment/>
    </xf>
    <xf numFmtId="164" fontId="42" fillId="0" borderId="32" xfId="0" applyNumberFormat="1" applyFont="1" applyBorder="1" applyAlignment="1">
      <alignment horizontal="center"/>
    </xf>
    <xf numFmtId="164" fontId="41" fillId="0" borderId="32" xfId="0" applyNumberFormat="1" applyFont="1" applyBorder="1" applyAlignment="1">
      <alignment/>
    </xf>
    <xf numFmtId="166" fontId="41" fillId="0" borderId="32" xfId="0" applyNumberFormat="1" applyFont="1" applyBorder="1" applyAlignment="1">
      <alignment horizontal="left"/>
    </xf>
    <xf numFmtId="166" fontId="41" fillId="0" borderId="33" xfId="0" applyNumberFormat="1" applyFont="1" applyBorder="1" applyAlignment="1">
      <alignment horizontal="left"/>
    </xf>
    <xf numFmtId="164" fontId="41" fillId="0" borderId="33" xfId="0" applyNumberFormat="1" applyFont="1" applyBorder="1" applyAlignment="1">
      <alignment/>
    </xf>
    <xf numFmtId="164" fontId="41" fillId="33" borderId="33" xfId="0" applyNumberFormat="1" applyFont="1" applyFill="1" applyBorder="1" applyAlignment="1">
      <alignment/>
    </xf>
    <xf numFmtId="166" fontId="42" fillId="0" borderId="12" xfId="0" applyNumberFormat="1" applyFont="1" applyBorder="1" applyAlignment="1">
      <alignment horizontal="left"/>
    </xf>
    <xf numFmtId="164" fontId="42" fillId="0" borderId="30" xfId="0" applyNumberFormat="1" applyFont="1" applyBorder="1" applyAlignment="1">
      <alignment/>
    </xf>
    <xf numFmtId="164" fontId="42" fillId="33" borderId="13" xfId="0" applyNumberFormat="1" applyFont="1" applyFill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34" xfId="0" applyNumberFormat="1" applyFont="1" applyBorder="1" applyAlignment="1">
      <alignment horizontal="center"/>
    </xf>
    <xf numFmtId="164" fontId="3" fillId="0" borderId="26" xfId="0" applyNumberFormat="1" applyFont="1" applyBorder="1" applyAlignment="1">
      <alignment/>
    </xf>
    <xf numFmtId="164" fontId="3" fillId="0" borderId="32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/>
    </xf>
    <xf numFmtId="164" fontId="8" fillId="0" borderId="32" xfId="0" applyNumberFormat="1" applyFont="1" applyBorder="1" applyAlignment="1">
      <alignment/>
    </xf>
    <xf numFmtId="44" fontId="0" fillId="0" borderId="0" xfId="0" applyNumberFormat="1" applyAlignment="1">
      <alignment/>
    </xf>
    <xf numFmtId="164" fontId="8" fillId="33" borderId="33" xfId="0" applyNumberFormat="1" applyFont="1" applyFill="1" applyBorder="1" applyAlignment="1">
      <alignment/>
    </xf>
    <xf numFmtId="164" fontId="8" fillId="0" borderId="33" xfId="0" applyNumberFormat="1" applyFont="1" applyBorder="1" applyAlignment="1">
      <alignment/>
    </xf>
    <xf numFmtId="166" fontId="42" fillId="0" borderId="35" xfId="0" applyNumberFormat="1" applyFont="1" applyBorder="1" applyAlignment="1">
      <alignment/>
    </xf>
    <xf numFmtId="166" fontId="42" fillId="0" borderId="36" xfId="0" applyNumberFormat="1" applyFont="1" applyBorder="1" applyAlignment="1">
      <alignment/>
    </xf>
    <xf numFmtId="167" fontId="42" fillId="0" borderId="37" xfId="0" applyNumberFormat="1" applyFont="1" applyBorder="1" applyAlignment="1">
      <alignment/>
    </xf>
    <xf numFmtId="166" fontId="39" fillId="0" borderId="35" xfId="0" applyNumberFormat="1" applyFont="1" applyBorder="1" applyAlignment="1">
      <alignment/>
    </xf>
    <xf numFmtId="166" fontId="39" fillId="0" borderId="36" xfId="0" applyNumberFormat="1" applyFont="1" applyBorder="1" applyAlignment="1">
      <alignment/>
    </xf>
    <xf numFmtId="167" fontId="39" fillId="0" borderId="37" xfId="0" applyNumberFormat="1" applyFont="1" applyBorder="1" applyAlignment="1">
      <alignment/>
    </xf>
    <xf numFmtId="164" fontId="3" fillId="0" borderId="32" xfId="0" applyNumberFormat="1" applyFont="1" applyBorder="1" applyAlignment="1">
      <alignment horizontal="center" wrapText="1"/>
    </xf>
    <xf numFmtId="166" fontId="4" fillId="0" borderId="38" xfId="0" applyNumberFormat="1" applyFont="1" applyBorder="1" applyAlignment="1">
      <alignment horizontal="center"/>
    </xf>
    <xf numFmtId="166" fontId="4" fillId="0" borderId="39" xfId="0" applyNumberFormat="1" applyFont="1" applyBorder="1" applyAlignment="1">
      <alignment horizontal="center"/>
    </xf>
    <xf numFmtId="166" fontId="4" fillId="0" borderId="4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Separador de milhares_Balancete Gerencial Escolas 2.000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G1" sqref="G1"/>
    </sheetView>
  </sheetViews>
  <sheetFormatPr defaultColWidth="9.140625" defaultRowHeight="15"/>
  <cols>
    <col min="1" max="1" width="41.7109375" style="3" customWidth="1"/>
    <col min="2" max="3" width="15.57421875" style="3" customWidth="1"/>
    <col min="4" max="4" width="4.140625" style="2" customWidth="1"/>
    <col min="5" max="5" width="35.140625" style="3" customWidth="1"/>
    <col min="6" max="6" width="16.00390625" style="3" customWidth="1"/>
    <col min="7" max="7" width="16.28125" style="3" customWidth="1"/>
  </cols>
  <sheetData>
    <row r="1" spans="1:7" ht="18.75">
      <c r="A1" s="1" t="s">
        <v>38</v>
      </c>
      <c r="B1" s="33"/>
      <c r="C1" s="33"/>
      <c r="D1" s="34"/>
      <c r="E1" s="35"/>
      <c r="F1" s="35"/>
      <c r="G1" s="35" t="s">
        <v>53</v>
      </c>
    </row>
    <row r="2" spans="1:7" ht="15.75" thickBot="1">
      <c r="A2" s="35"/>
      <c r="B2" s="34"/>
      <c r="C2" s="34"/>
      <c r="D2" s="34"/>
      <c r="E2" s="35"/>
      <c r="F2" s="35"/>
      <c r="G2" s="35"/>
    </row>
    <row r="3" spans="1:7" ht="15">
      <c r="A3" s="36" t="s">
        <v>0</v>
      </c>
      <c r="B3" s="37" t="s">
        <v>1</v>
      </c>
      <c r="C3" s="37" t="s">
        <v>2</v>
      </c>
      <c r="D3" s="34"/>
      <c r="E3" s="62" t="s">
        <v>17</v>
      </c>
      <c r="F3" s="63"/>
      <c r="G3" s="64"/>
    </row>
    <row r="4" spans="1:7" ht="15">
      <c r="A4" s="32" t="s">
        <v>25</v>
      </c>
      <c r="B4" s="38">
        <f>650000+45000+25000</f>
        <v>720000</v>
      </c>
      <c r="C4" s="38">
        <f>65000+150000+110000+259500+13388.85+86686.15+10640</f>
        <v>695215</v>
      </c>
      <c r="D4" s="34"/>
      <c r="E4" s="65" t="s">
        <v>18</v>
      </c>
      <c r="F4" s="66"/>
      <c r="G4" s="67"/>
    </row>
    <row r="5" spans="1:7" ht="15.75" thickBot="1">
      <c r="A5" s="32" t="s">
        <v>4</v>
      </c>
      <c r="B5" s="38">
        <v>5000</v>
      </c>
      <c r="C5" s="38">
        <f>4800+72.67</f>
        <v>4872.67</v>
      </c>
      <c r="D5" s="34"/>
      <c r="E5" s="6"/>
      <c r="F5" s="7"/>
      <c r="G5" s="5"/>
    </row>
    <row r="6" spans="1:7" ht="15.75" thickBot="1">
      <c r="A6" s="32" t="s">
        <v>13</v>
      </c>
      <c r="B6" s="38">
        <v>4000</v>
      </c>
      <c r="C6" s="38">
        <v>0</v>
      </c>
      <c r="D6" s="34"/>
      <c r="E6" s="8" t="s">
        <v>35</v>
      </c>
      <c r="F6" s="30" t="s">
        <v>36</v>
      </c>
      <c r="G6" s="9" t="s">
        <v>19</v>
      </c>
    </row>
    <row r="7" spans="1:7" ht="15">
      <c r="A7" s="32" t="s">
        <v>5</v>
      </c>
      <c r="B7" s="38">
        <v>20000</v>
      </c>
      <c r="C7" s="38">
        <v>10756.25</v>
      </c>
      <c r="D7" s="34"/>
      <c r="E7" s="13" t="s">
        <v>42</v>
      </c>
      <c r="F7" s="31"/>
      <c r="G7" s="11">
        <f>605894.45-100000</f>
        <v>505894.44999999995</v>
      </c>
    </row>
    <row r="8" spans="1:7" ht="15">
      <c r="A8" s="32" t="s">
        <v>6</v>
      </c>
      <c r="B8" s="38">
        <v>20000</v>
      </c>
      <c r="C8" s="38">
        <f>100+27620</f>
        <v>27720</v>
      </c>
      <c r="D8" s="34"/>
      <c r="E8" s="13" t="s">
        <v>44</v>
      </c>
      <c r="F8" s="31"/>
      <c r="G8" s="11">
        <f>613461.5+40437</f>
        <v>653898.5</v>
      </c>
    </row>
    <row r="9" spans="1:7" ht="15">
      <c r="A9" s="32" t="s">
        <v>7</v>
      </c>
      <c r="B9" s="38">
        <v>30000</v>
      </c>
      <c r="C9" s="38">
        <f>6830+20490</f>
        <v>27320</v>
      </c>
      <c r="D9" s="34"/>
      <c r="E9" s="13" t="s">
        <v>45</v>
      </c>
      <c r="F9" s="31"/>
      <c r="G9" s="11">
        <v>10660</v>
      </c>
    </row>
    <row r="10" spans="1:7" ht="15">
      <c r="A10" s="32" t="s">
        <v>14</v>
      </c>
      <c r="B10" s="38">
        <v>20000</v>
      </c>
      <c r="C10" s="38">
        <f>4570+4570</f>
        <v>9140</v>
      </c>
      <c r="D10" s="34"/>
      <c r="E10" s="13" t="s">
        <v>46</v>
      </c>
      <c r="F10" s="31"/>
      <c r="G10" s="11">
        <v>7140</v>
      </c>
    </row>
    <row r="11" spans="1:7" ht="15">
      <c r="A11" s="32" t="s">
        <v>26</v>
      </c>
      <c r="B11" s="38">
        <v>45000</v>
      </c>
      <c r="C11" s="51">
        <f>30705+9886.5+1501</f>
        <v>42092.5</v>
      </c>
      <c r="D11" s="34"/>
      <c r="E11" s="13" t="s">
        <v>47</v>
      </c>
      <c r="F11" s="31"/>
      <c r="G11" s="11">
        <f>13570</f>
        <v>13570</v>
      </c>
    </row>
    <row r="12" spans="1:7" ht="15">
      <c r="A12" s="32" t="s">
        <v>8</v>
      </c>
      <c r="B12" s="38">
        <v>6000</v>
      </c>
      <c r="C12" s="38">
        <f>8230+1600+400</f>
        <v>10230</v>
      </c>
      <c r="D12" s="34"/>
      <c r="E12" s="13"/>
      <c r="F12" s="31"/>
      <c r="G12" s="11"/>
    </row>
    <row r="13" spans="1:7" ht="14.25" customHeight="1">
      <c r="A13" s="39" t="s">
        <v>29</v>
      </c>
      <c r="B13" s="38">
        <v>20000</v>
      </c>
      <c r="C13" s="38">
        <f>1230+4380+382.5+385.5+322.5+322.5+11456+1540+1046</f>
        <v>21065</v>
      </c>
      <c r="D13" s="34"/>
      <c r="E13" s="13"/>
      <c r="F13" s="31"/>
      <c r="G13" s="11"/>
    </row>
    <row r="14" spans="1:7" ht="14.25" customHeight="1">
      <c r="A14" s="39" t="s">
        <v>15</v>
      </c>
      <c r="B14" s="38">
        <v>5000</v>
      </c>
      <c r="C14" s="38"/>
      <c r="D14" s="34"/>
      <c r="E14" s="10"/>
      <c r="F14" s="61"/>
      <c r="G14" s="50"/>
    </row>
    <row r="15" spans="1:7" ht="15">
      <c r="A15" s="39" t="s">
        <v>9</v>
      </c>
      <c r="B15" s="38">
        <v>10000</v>
      </c>
      <c r="C15" s="38">
        <f>5500+247.8+80+876+5500+1200</f>
        <v>13403.8</v>
      </c>
      <c r="D15" s="34"/>
      <c r="E15" s="10"/>
      <c r="F15" s="49"/>
      <c r="G15" s="50"/>
    </row>
    <row r="16" spans="1:7" ht="15">
      <c r="A16" s="39" t="s">
        <v>10</v>
      </c>
      <c r="B16" s="38">
        <v>20000</v>
      </c>
      <c r="C16" s="38">
        <f>11038.5</f>
        <v>11038.5</v>
      </c>
      <c r="D16" s="34"/>
      <c r="E16" s="10"/>
      <c r="F16" s="49"/>
      <c r="G16" s="50"/>
    </row>
    <row r="17" spans="1:7" ht="15">
      <c r="A17" s="39" t="s">
        <v>16</v>
      </c>
      <c r="B17" s="38">
        <v>20000</v>
      </c>
      <c r="C17" s="38">
        <f>2000+3000</f>
        <v>5000</v>
      </c>
      <c r="D17" s="34"/>
      <c r="E17" s="10"/>
      <c r="F17" s="49"/>
      <c r="G17" s="50"/>
    </row>
    <row r="18" spans="1:7" ht="15">
      <c r="A18" s="39" t="s">
        <v>11</v>
      </c>
      <c r="B18" s="38">
        <v>40000</v>
      </c>
      <c r="C18" s="51">
        <f>5000+12+11+1250+192+2500+2500+7500+5000+1680+23621.84-1099.35+46+1845+1145+2600+1500</f>
        <v>55303.49</v>
      </c>
      <c r="D18" s="34"/>
      <c r="E18" s="46"/>
      <c r="F18" s="47"/>
      <c r="G18" s="48"/>
    </row>
    <row r="19" spans="1:7" ht="15.75" thickBot="1">
      <c r="A19" s="39" t="s">
        <v>12</v>
      </c>
      <c r="B19" s="38">
        <v>60000</v>
      </c>
      <c r="C19" s="38"/>
      <c r="D19" s="34"/>
      <c r="E19" s="14" t="s">
        <v>20</v>
      </c>
      <c r="F19" s="15"/>
      <c r="G19" s="16">
        <f>SUM(G7:G18)</f>
        <v>1191162.95</v>
      </c>
    </row>
    <row r="20" spans="1:7" ht="15">
      <c r="A20" s="39" t="s">
        <v>27</v>
      </c>
      <c r="B20" s="38"/>
      <c r="C20" s="51">
        <v>2504.65</v>
      </c>
      <c r="D20" s="34"/>
      <c r="E20" s="6"/>
      <c r="F20" s="7"/>
      <c r="G20" s="5"/>
    </row>
    <row r="21" spans="1:7" ht="15">
      <c r="A21" s="39" t="s">
        <v>28</v>
      </c>
      <c r="B21" s="38"/>
      <c r="C21" s="38">
        <f>287+5670+630+410</f>
        <v>6997</v>
      </c>
      <c r="D21" s="34"/>
      <c r="E21" s="4" t="s">
        <v>21</v>
      </c>
      <c r="F21" s="17">
        <f>F34</f>
        <v>1181209.6099999999</v>
      </c>
      <c r="G21" s="5"/>
    </row>
    <row r="22" spans="1:7" ht="15" customHeight="1" thickBot="1">
      <c r="A22" s="39" t="s">
        <v>30</v>
      </c>
      <c r="B22" s="38"/>
      <c r="C22" s="38">
        <f>4200+600+960+50+1000+2034+995+753+600+20+1648</f>
        <v>12860</v>
      </c>
      <c r="D22" s="34"/>
      <c r="E22" s="6"/>
      <c r="F22" s="7"/>
      <c r="G22" s="5"/>
    </row>
    <row r="23" spans="1:7" ht="15">
      <c r="A23" s="39" t="s">
        <v>31</v>
      </c>
      <c r="B23" s="38"/>
      <c r="C23" s="51">
        <f>154+516.27+528+98.88+370.26+27+395.97+418+100+22.6+324+880.9+695.06+432+1529.04</f>
        <v>6491.9800000000005</v>
      </c>
      <c r="D23" s="34"/>
      <c r="E23" s="20" t="s">
        <v>22</v>
      </c>
      <c r="F23" s="21" t="s">
        <v>23</v>
      </c>
      <c r="G23" s="5"/>
    </row>
    <row r="24" spans="1:7" ht="15">
      <c r="A24" s="40" t="s">
        <v>41</v>
      </c>
      <c r="B24" s="41"/>
      <c r="C24" s="53">
        <f>485+168.96+1500+27.8+1300+300+27+245+140+287.61+10+311.05+357+245+340+5.84+1286.11+20+13.5+60+134+51+40.5+78.8+34+19.5+80+55.6+49+7.13+33.96+117+37.8+257.51+117.09+873.37+1000+160+10+194.19+118.97+700+49+636.05+4982.27+1400+1000+20.62+13.5+240+100+180.2+6+10+1293.2+47+30+530+65+175+2615.78+6.51</f>
        <v>24699.42</v>
      </c>
      <c r="D24" s="34"/>
      <c r="E24" s="18" t="s">
        <v>48</v>
      </c>
      <c r="F24" s="19">
        <f>630404.02-65070+6.51+65070</f>
        <v>630410.53</v>
      </c>
      <c r="G24" s="5"/>
    </row>
    <row r="25" spans="1:7" ht="15">
      <c r="A25" s="40" t="s">
        <v>39</v>
      </c>
      <c r="B25" s="41"/>
      <c r="C25" s="42">
        <v>2320</v>
      </c>
      <c r="D25" s="34"/>
      <c r="E25" s="18" t="s">
        <v>49</v>
      </c>
      <c r="F25" s="19">
        <f>359849.37+188326.09</f>
        <v>548175.46</v>
      </c>
      <c r="G25" s="5"/>
    </row>
    <row r="26" spans="1:7" ht="15.75" thickBot="1">
      <c r="A26" s="39" t="s">
        <v>40</v>
      </c>
      <c r="B26" s="38"/>
      <c r="C26" s="38">
        <v>1099.35</v>
      </c>
      <c r="D26" s="34"/>
      <c r="E26" s="18" t="s">
        <v>43</v>
      </c>
      <c r="F26" s="19">
        <v>2504.65</v>
      </c>
      <c r="G26" s="5"/>
    </row>
    <row r="27" spans="1:7" ht="15.75" thickBot="1">
      <c r="A27" s="43" t="s">
        <v>37</v>
      </c>
      <c r="B27" s="44">
        <v>1045000</v>
      </c>
      <c r="C27" s="45">
        <f>SUM(C4:C26)</f>
        <v>990129.6100000001</v>
      </c>
      <c r="D27" s="34"/>
      <c r="E27" s="18" t="s">
        <v>52</v>
      </c>
      <c r="F27" s="19">
        <v>118.97</v>
      </c>
      <c r="G27" s="5"/>
    </row>
    <row r="28" spans="1:7" ht="15">
      <c r="A28" s="35"/>
      <c r="B28" s="35"/>
      <c r="C28" s="35"/>
      <c r="D28" s="34"/>
      <c r="E28" s="18"/>
      <c r="F28" s="19"/>
      <c r="G28" s="5"/>
    </row>
    <row r="29" spans="1:7" ht="15">
      <c r="A29" s="39" t="s">
        <v>32</v>
      </c>
      <c r="B29" s="38"/>
      <c r="C29" s="38">
        <v>40240</v>
      </c>
      <c r="D29" s="34"/>
      <c r="E29" s="18"/>
      <c r="F29" s="19"/>
      <c r="G29" s="5"/>
    </row>
    <row r="30" spans="1:7" ht="15">
      <c r="A30" s="39" t="s">
        <v>33</v>
      </c>
      <c r="B30" s="38"/>
      <c r="C30" s="38">
        <v>51000</v>
      </c>
      <c r="D30" s="34"/>
      <c r="E30" s="18"/>
      <c r="F30" s="19"/>
      <c r="G30" s="5"/>
    </row>
    <row r="31" spans="1:7" ht="15">
      <c r="A31" s="39" t="s">
        <v>34</v>
      </c>
      <c r="B31" s="38"/>
      <c r="C31" s="38">
        <v>32880</v>
      </c>
      <c r="D31" s="34"/>
      <c r="E31" s="18"/>
      <c r="F31" s="23"/>
      <c r="G31" s="5"/>
    </row>
    <row r="32" spans="1:7" ht="15">
      <c r="A32" s="39" t="s">
        <v>50</v>
      </c>
      <c r="B32" s="38"/>
      <c r="C32" s="38">
        <v>0</v>
      </c>
      <c r="D32" s="34"/>
      <c r="E32" s="22"/>
      <c r="F32" s="23"/>
      <c r="G32" s="5"/>
    </row>
    <row r="33" spans="1:7" ht="15.75" thickBot="1">
      <c r="A33" s="40" t="s">
        <v>51</v>
      </c>
      <c r="B33" s="41"/>
      <c r="C33" s="54">
        <f>66960</f>
        <v>66960</v>
      </c>
      <c r="D33" s="34"/>
      <c r="E33" s="24"/>
      <c r="F33" s="25"/>
      <c r="G33" s="5"/>
    </row>
    <row r="34" spans="1:7" ht="15.75" thickBot="1">
      <c r="A34" s="55" t="s">
        <v>37</v>
      </c>
      <c r="B34" s="56"/>
      <c r="C34" s="57">
        <f>SUM(C29:C33)</f>
        <v>191080</v>
      </c>
      <c r="D34" s="34"/>
      <c r="E34" s="12" t="s">
        <v>20</v>
      </c>
      <c r="F34" s="26">
        <f>SUM(F24:F33)</f>
        <v>1181209.6099999999</v>
      </c>
      <c r="G34" s="5"/>
    </row>
    <row r="35" spans="1:7" ht="15.75" thickBot="1">
      <c r="A35" s="55"/>
      <c r="B35" s="56"/>
      <c r="C35" s="57"/>
      <c r="D35" s="34"/>
      <c r="E35" s="6"/>
      <c r="F35" s="7"/>
      <c r="G35" s="5"/>
    </row>
    <row r="36" spans="1:7" ht="15.75" thickBot="1">
      <c r="A36" s="58" t="s">
        <v>3</v>
      </c>
      <c r="B36" s="59"/>
      <c r="C36" s="60">
        <f>C27+C34</f>
        <v>1181209.61</v>
      </c>
      <c r="D36" s="34"/>
      <c r="E36" s="27" t="s">
        <v>24</v>
      </c>
      <c r="F36" s="28">
        <f>G19-F34</f>
        <v>9953.340000000084</v>
      </c>
      <c r="G36" s="29"/>
    </row>
    <row r="37" spans="3:7" ht="15">
      <c r="C37" s="52"/>
      <c r="D37" s="34"/>
      <c r="E37" s="35"/>
      <c r="F37" s="35"/>
      <c r="G37" s="35"/>
    </row>
  </sheetData>
  <sheetProtection/>
  <mergeCells count="2">
    <mergeCell ref="E3:G3"/>
    <mergeCell ref="E4:G4"/>
  </mergeCells>
  <printOptions/>
  <pageMargins left="0.11811023622047245" right="0.11811023622047245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MEGAWARE</dc:creator>
  <cp:keywords/>
  <dc:description/>
  <cp:lastModifiedBy>Secretaria</cp:lastModifiedBy>
  <cp:lastPrinted>2012-07-06T00:53:05Z</cp:lastPrinted>
  <dcterms:created xsi:type="dcterms:W3CDTF">2010-07-22T15:47:08Z</dcterms:created>
  <dcterms:modified xsi:type="dcterms:W3CDTF">2012-07-19T19:45:51Z</dcterms:modified>
  <cp:category/>
  <cp:version/>
  <cp:contentType/>
  <cp:contentStatus/>
</cp:coreProperties>
</file>